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TA\Desktop\"/>
    </mc:Choice>
  </mc:AlternateContent>
  <bookViews>
    <workbookView xWindow="360" yWindow="435" windowWidth="9720" windowHeight="5985"/>
  </bookViews>
  <sheets>
    <sheet name="Sayfa2" sheetId="2" r:id="rId1"/>
  </sheets>
  <definedNames>
    <definedName name="_xlnm.Print_Area" localSheetId="0">Sayfa2!$A$1:$AA$17</definedName>
  </definedNames>
  <calcPr calcId="152511" fullPrecision="0"/>
</workbook>
</file>

<file path=xl/calcChain.xml><?xml version="1.0" encoding="utf-8"?>
<calcChain xmlns="http://schemas.openxmlformats.org/spreadsheetml/2006/main">
  <c r="F9" i="2" l="1"/>
  <c r="V7" i="2"/>
  <c r="J4" i="2"/>
  <c r="V4" i="2" s="1"/>
  <c r="J5" i="2"/>
  <c r="V5" i="2" s="1"/>
  <c r="J6" i="2"/>
  <c r="V6" i="2" s="1"/>
  <c r="J7" i="2"/>
  <c r="J8" i="2"/>
  <c r="V8" i="2" s="1"/>
  <c r="J3" i="2"/>
  <c r="V3" i="2" s="1"/>
  <c r="J9" i="2" l="1"/>
  <c r="G9" i="2" l="1"/>
  <c r="K9" i="2"/>
  <c r="L9" i="2"/>
  <c r="M9" i="2"/>
  <c r="O9" i="2"/>
  <c r="S9" i="2"/>
  <c r="Y9" i="2"/>
  <c r="N8" i="2"/>
  <c r="N7" i="2"/>
  <c r="Q8" i="2" l="1"/>
  <c r="Q7" i="2"/>
  <c r="R7" i="2" s="1"/>
  <c r="U7" i="2" s="1"/>
  <c r="W7" i="2" s="1"/>
  <c r="R8" i="2" l="1"/>
  <c r="U8" i="2" s="1"/>
  <c r="W8" i="2" s="1"/>
  <c r="X8" i="2" s="1"/>
  <c r="Z8" i="2" s="1"/>
  <c r="H9" i="2"/>
  <c r="I9" i="2"/>
  <c r="N6" i="2"/>
  <c r="Q6" i="2" l="1"/>
  <c r="R6" i="2" s="1"/>
  <c r="U6" i="2" s="1"/>
  <c r="W6" i="2" s="1"/>
  <c r="X6" i="2" s="1"/>
  <c r="X7" i="2"/>
  <c r="Z7" i="2" s="1"/>
  <c r="N5" i="2"/>
  <c r="N4" i="2"/>
  <c r="N3" i="2"/>
  <c r="B16" i="2"/>
  <c r="P14" i="2" s="1"/>
  <c r="L11" i="2"/>
  <c r="Q5" i="2" l="1"/>
  <c r="R5" i="2" s="1"/>
  <c r="U5" i="2" s="1"/>
  <c r="W5" i="2" s="1"/>
  <c r="X5" i="2" s="1"/>
  <c r="Z5" i="2" s="1"/>
  <c r="Z6" i="2"/>
  <c r="V9" i="2"/>
  <c r="N9" i="2"/>
  <c r="Q4" i="2"/>
  <c r="R4" i="2" s="1"/>
  <c r="U4" i="2" s="1"/>
  <c r="W4" i="2" s="1"/>
  <c r="L13" i="2"/>
  <c r="L12" i="2"/>
  <c r="Q3" i="2"/>
  <c r="R3" i="2" s="1"/>
  <c r="U3" i="2" s="1"/>
  <c r="U9" i="2" s="1"/>
  <c r="P12" i="2" s="1"/>
  <c r="W3" i="2" l="1"/>
  <c r="R9" i="2"/>
  <c r="Q9" i="2"/>
  <c r="X4" i="2"/>
  <c r="Z4" i="2" s="1"/>
  <c r="P13" i="2"/>
  <c r="L17" i="2"/>
  <c r="W9" i="2" l="1"/>
  <c r="X3" i="2" l="1"/>
  <c r="X9" i="2" l="1"/>
  <c r="Z3" i="2"/>
  <c r="Z9" i="2" s="1"/>
  <c r="P11" i="2" l="1"/>
  <c r="P17" i="2" s="1"/>
</calcChain>
</file>

<file path=xl/sharedStrings.xml><?xml version="1.0" encoding="utf-8"?>
<sst xmlns="http://schemas.openxmlformats.org/spreadsheetml/2006/main" count="42" uniqueCount="34">
  <si>
    <t xml:space="preserve"> </t>
  </si>
  <si>
    <t>Sigorta Sicil No</t>
  </si>
  <si>
    <t>Sigortalı İşe Giriş Ve Çıkış Tarihleri</t>
  </si>
  <si>
    <t>TOPLAM</t>
  </si>
  <si>
    <t>Brüt</t>
  </si>
  <si>
    <t>NET</t>
  </si>
  <si>
    <t>YETKİLİ      :</t>
  </si>
  <si>
    <t>SSK(İşveren)</t>
  </si>
  <si>
    <t>GELİR VER.</t>
  </si>
  <si>
    <t>DAMGA V.</t>
  </si>
  <si>
    <t>SSK(İşçi)</t>
  </si>
  <si>
    <t>İşsizlik Sigortası</t>
  </si>
  <si>
    <t>İşsizlik S.(İşveren)</t>
  </si>
  <si>
    <t>SSK :</t>
  </si>
  <si>
    <t>Sigortalı TC Kimlik No</t>
  </si>
  <si>
    <t>Ödenen</t>
  </si>
  <si>
    <t>689 09</t>
  </si>
  <si>
    <t>679 09</t>
  </si>
  <si>
    <t>SIRA NO</t>
  </si>
  <si>
    <t>ADI VE SOYADI</t>
  </si>
  <si>
    <t>BRÜT ÜCRET</t>
  </si>
  <si>
    <t>GÜN SAYISI</t>
  </si>
  <si>
    <t>TOPLAM BRÜT ÜCRET</t>
  </si>
  <si>
    <t>KESİLEN SGDP</t>
  </si>
  <si>
    <t>BANKA</t>
  </si>
  <si>
    <t>GELİR VER.MATR.</t>
  </si>
  <si>
    <t>İST.ÖNCESİ G.V.</t>
  </si>
  <si>
    <t>ASG.ÜCR.İST.</t>
  </si>
  <si>
    <t>İST.SON.G.V.</t>
  </si>
  <si>
    <t>ASGARİ ÜCRET</t>
  </si>
  <si>
    <t xml:space="preserve">DAMGA VERGİSİ %0,00759 </t>
  </si>
  <si>
    <t>YASAL KESİNTİLER</t>
  </si>
  <si>
    <t>NET ÖDENEN</t>
  </si>
  <si>
    <t>İMZA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</si>
</sst>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TL&quot;_-;\-* #,##0.00\ &quot;TL&quot;_-;_-* &quot;-&quot;??\ &quot;TL&quot;_-;_-@_-"/>
    <numFmt numFmtId="165" formatCode="#,##0\ _T_L"/>
    <numFmt numFmtId="166" formatCode="#,##0.00\ _₺"/>
  </numFmts>
  <fonts count="28" x14ac:knownFonts="1">
    <font>
      <sz val="10"/>
      <name val="Arial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0"/>
      <name val="Arial Tur"/>
      <family val="2"/>
      <charset val="162"/>
    </font>
    <font>
      <sz val="13"/>
      <name val="Arial Tur"/>
      <family val="2"/>
      <charset val="162"/>
    </font>
    <font>
      <sz val="10"/>
      <name val="Arial"/>
      <family val="2"/>
      <charset val="162"/>
    </font>
    <font>
      <b/>
      <sz val="15"/>
      <name val="Arial Tur"/>
      <family val="2"/>
      <charset val="162"/>
    </font>
    <font>
      <sz val="15"/>
      <name val="Arial Tur"/>
      <family val="2"/>
      <charset val="162"/>
    </font>
    <font>
      <sz val="15"/>
      <name val="Arial"/>
      <family val="2"/>
      <charset val="162"/>
    </font>
    <font>
      <b/>
      <sz val="15"/>
      <name val="Arial"/>
      <family val="2"/>
      <charset val="162"/>
    </font>
    <font>
      <sz val="15"/>
      <color theme="1"/>
      <name val="Arial Tur"/>
      <family val="2"/>
      <charset val="162"/>
    </font>
    <font>
      <sz val="9"/>
      <name val="Arial Tur"/>
      <family val="2"/>
      <charset val="162"/>
    </font>
    <font>
      <sz val="10"/>
      <name val="Arial"/>
      <family val="2"/>
      <charset val="162"/>
    </font>
    <font>
      <sz val="11"/>
      <name val="Arial"/>
      <family val="2"/>
      <charset val="162"/>
    </font>
    <font>
      <b/>
      <sz val="15"/>
      <color theme="0"/>
      <name val="Arial Tur"/>
      <family val="2"/>
      <charset val="162"/>
    </font>
    <font>
      <b/>
      <sz val="10"/>
      <color theme="0"/>
      <name val="Arial Tur"/>
      <family val="2"/>
      <charset val="162"/>
    </font>
    <font>
      <b/>
      <sz val="12"/>
      <color theme="0"/>
      <name val="Arial Tur"/>
      <family val="2"/>
      <charset val="162"/>
    </font>
    <font>
      <sz val="12"/>
      <color theme="0"/>
      <name val="Arial Tur"/>
      <family val="2"/>
      <charset val="162"/>
    </font>
    <font>
      <sz val="13"/>
      <color theme="0"/>
      <name val="Arial Tur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Arial Tur"/>
      <family val="2"/>
      <charset val="162"/>
    </font>
    <font>
      <b/>
      <sz val="13"/>
      <color theme="0"/>
      <name val="Arial Tur"/>
      <family val="2"/>
      <charset val="162"/>
    </font>
    <font>
      <b/>
      <sz val="13"/>
      <color theme="0"/>
      <name val="Arial"/>
      <family val="2"/>
      <charset val="162"/>
    </font>
    <font>
      <b/>
      <sz val="15"/>
      <color theme="0"/>
      <name val="Arial"/>
      <family val="2"/>
    </font>
    <font>
      <sz val="15"/>
      <color theme="0"/>
      <name val="Arial"/>
      <family val="2"/>
      <charset val="162"/>
    </font>
    <font>
      <sz val="13"/>
      <color theme="0"/>
      <name val="Arial"/>
      <family val="2"/>
      <charset val="162"/>
    </font>
    <font>
      <b/>
      <sz val="10"/>
      <color theme="0"/>
      <name val="Arial"/>
      <family val="2"/>
      <charset val="162"/>
    </font>
    <font>
      <sz val="11"/>
      <color theme="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gray0625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 vertical="top"/>
    </xf>
    <xf numFmtId="3" fontId="1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/>
    </xf>
    <xf numFmtId="3" fontId="1" fillId="0" borderId="2" xfId="0" applyNumberFormat="1" applyFont="1" applyFill="1" applyBorder="1" applyAlignment="1">
      <alignment horizontal="left" vertical="top"/>
    </xf>
    <xf numFmtId="3" fontId="3" fillId="0" borderId="2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left" vertical="top"/>
    </xf>
    <xf numFmtId="1" fontId="3" fillId="0" borderId="2" xfId="0" applyNumberFormat="1" applyFont="1" applyFill="1" applyBorder="1" applyAlignment="1">
      <alignment horizontal="left" vertical="top"/>
    </xf>
    <xf numFmtId="3" fontId="6" fillId="0" borderId="3" xfId="0" applyNumberFormat="1" applyFont="1" applyFill="1" applyBorder="1" applyAlignment="1">
      <alignment horizontal="left" vertical="top"/>
    </xf>
    <xf numFmtId="0" fontId="6" fillId="2" borderId="3" xfId="0" applyNumberFormat="1" applyFont="1" applyFill="1" applyBorder="1" applyAlignment="1">
      <alignment horizontal="left" vertical="top"/>
    </xf>
    <xf numFmtId="1" fontId="6" fillId="2" borderId="3" xfId="0" applyNumberFormat="1" applyFont="1" applyFill="1" applyBorder="1" applyAlignment="1">
      <alignment horizontal="left" vertical="top"/>
    </xf>
    <xf numFmtId="1" fontId="11" fillId="0" borderId="3" xfId="0" applyNumberFormat="1" applyFont="1" applyFill="1" applyBorder="1" applyAlignment="1">
      <alignment horizontal="left" vertical="top"/>
    </xf>
    <xf numFmtId="3" fontId="7" fillId="0" borderId="3" xfId="0" applyNumberFormat="1" applyFont="1" applyFill="1" applyBorder="1" applyAlignment="1">
      <alignment horizontal="left" vertical="top"/>
    </xf>
    <xf numFmtId="4" fontId="10" fillId="2" borderId="3" xfId="0" applyNumberFormat="1" applyFont="1" applyFill="1" applyBorder="1" applyAlignment="1">
      <alignment horizontal="left" vertical="top"/>
    </xf>
    <xf numFmtId="4" fontId="7" fillId="0" borderId="3" xfId="0" applyNumberFormat="1" applyFont="1" applyFill="1" applyBorder="1" applyAlignment="1">
      <alignment horizontal="left" vertical="top"/>
    </xf>
    <xf numFmtId="4" fontId="3" fillId="0" borderId="3" xfId="0" applyNumberFormat="1" applyFont="1" applyFill="1" applyBorder="1" applyAlignment="1">
      <alignment horizontal="left" vertical="top"/>
    </xf>
    <xf numFmtId="4" fontId="7" fillId="2" borderId="3" xfId="0" applyNumberFormat="1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1" fontId="6" fillId="0" borderId="3" xfId="0" applyNumberFormat="1" applyFont="1" applyFill="1" applyBorder="1" applyAlignment="1">
      <alignment horizontal="left" vertical="top"/>
    </xf>
    <xf numFmtId="3" fontId="14" fillId="4" borderId="3" xfId="0" applyNumberFormat="1" applyFont="1" applyFill="1" applyBorder="1" applyAlignment="1">
      <alignment horizontal="left" vertical="top"/>
    </xf>
    <xf numFmtId="4" fontId="14" fillId="4" borderId="3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4" fontId="4" fillId="0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1" fontId="5" fillId="0" borderId="0" xfId="0" applyNumberFormat="1" applyFont="1" applyFill="1" applyAlignment="1">
      <alignment horizontal="left" vertical="top"/>
    </xf>
    <xf numFmtId="4" fontId="3" fillId="0" borderId="0" xfId="0" applyNumberFormat="1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horizontal="left" vertical="top"/>
    </xf>
    <xf numFmtId="164" fontId="5" fillId="0" borderId="0" xfId="1" applyFont="1" applyFill="1" applyAlignment="1">
      <alignment horizontal="left" vertical="top"/>
    </xf>
    <xf numFmtId="164" fontId="13" fillId="0" borderId="0" xfId="1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3" fontId="1" fillId="3" borderId="1" xfId="0" applyNumberFormat="1" applyFont="1" applyFill="1" applyBorder="1" applyAlignment="1">
      <alignment horizontal="left" vertical="top"/>
    </xf>
    <xf numFmtId="3" fontId="3" fillId="3" borderId="2" xfId="0" applyNumberFormat="1" applyFont="1" applyFill="1" applyBorder="1" applyAlignment="1">
      <alignment horizontal="left" vertical="top"/>
    </xf>
    <xf numFmtId="4" fontId="7" fillId="3" borderId="3" xfId="0" applyNumberFormat="1" applyFont="1" applyFill="1" applyBorder="1" applyAlignment="1">
      <alignment horizontal="left" vertical="top"/>
    </xf>
    <xf numFmtId="3" fontId="15" fillId="0" borderId="0" xfId="0" applyNumberFormat="1" applyFont="1" applyFill="1" applyBorder="1" applyAlignment="1">
      <alignment horizontal="left" vertical="top"/>
    </xf>
    <xf numFmtId="3" fontId="16" fillId="0" borderId="0" xfId="0" applyNumberFormat="1" applyFont="1" applyFill="1" applyBorder="1" applyAlignment="1">
      <alignment horizontal="left" vertical="top"/>
    </xf>
    <xf numFmtId="0" fontId="16" fillId="0" borderId="0" xfId="0" applyNumberFormat="1" applyFont="1" applyFill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left" vertical="top"/>
    </xf>
    <xf numFmtId="3" fontId="17" fillId="0" borderId="0" xfId="0" applyNumberFormat="1" applyFont="1" applyFill="1" applyBorder="1" applyAlignment="1">
      <alignment horizontal="left" vertical="top"/>
    </xf>
    <xf numFmtId="4" fontId="18" fillId="0" borderId="0" xfId="0" applyNumberFormat="1" applyFont="1" applyFill="1" applyBorder="1" applyAlignment="1">
      <alignment horizontal="left" vertical="top"/>
    </xf>
    <xf numFmtId="4" fontId="17" fillId="0" borderId="0" xfId="0" applyNumberFormat="1" applyFont="1" applyFill="1" applyBorder="1" applyAlignment="1">
      <alignment horizontal="left" vertical="top"/>
    </xf>
    <xf numFmtId="4" fontId="21" fillId="0" borderId="0" xfId="0" applyNumberFormat="1" applyFont="1" applyFill="1" applyBorder="1" applyAlignment="1">
      <alignment horizontal="left" vertical="top"/>
    </xf>
    <xf numFmtId="0" fontId="14" fillId="0" borderId="0" xfId="0" applyNumberFormat="1" applyFont="1" applyFill="1" applyBorder="1" applyAlignment="1">
      <alignment horizontal="left" vertical="top"/>
    </xf>
    <xf numFmtId="4" fontId="25" fillId="0" borderId="0" xfId="0" applyNumberFormat="1" applyFont="1" applyFill="1" applyBorder="1" applyAlignment="1">
      <alignment horizontal="left" vertical="top"/>
    </xf>
    <xf numFmtId="4" fontId="19" fillId="0" borderId="0" xfId="0" applyNumberFormat="1" applyFont="1" applyFill="1" applyBorder="1" applyAlignment="1">
      <alignment horizontal="left" vertical="top"/>
    </xf>
    <xf numFmtId="165" fontId="15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4" fontId="21" fillId="5" borderId="0" xfId="0" applyNumberFormat="1" applyFont="1" applyFill="1" applyBorder="1" applyAlignment="1">
      <alignment horizontal="left" vertical="top"/>
    </xf>
    <xf numFmtId="0" fontId="19" fillId="5" borderId="0" xfId="0" applyFont="1" applyFill="1" applyBorder="1" applyAlignment="1">
      <alignment horizontal="left" vertical="top"/>
    </xf>
    <xf numFmtId="0" fontId="20" fillId="5" borderId="0" xfId="0" applyFont="1" applyFill="1" applyBorder="1" applyAlignment="1">
      <alignment horizontal="left" vertical="top"/>
    </xf>
    <xf numFmtId="3" fontId="14" fillId="4" borderId="1" xfId="0" applyNumberFormat="1" applyFont="1" applyFill="1" applyBorder="1" applyAlignment="1">
      <alignment horizontal="left" vertical="top"/>
    </xf>
    <xf numFmtId="0" fontId="14" fillId="4" borderId="1" xfId="0" applyNumberFormat="1" applyFont="1" applyFill="1" applyBorder="1" applyAlignment="1">
      <alignment horizontal="left" vertical="top"/>
    </xf>
    <xf numFmtId="1" fontId="14" fillId="4" borderId="1" xfId="0" applyNumberFormat="1" applyFont="1" applyFill="1" applyBorder="1" applyAlignment="1">
      <alignment horizontal="left" vertical="top"/>
    </xf>
    <xf numFmtId="166" fontId="14" fillId="4" borderId="1" xfId="0" applyNumberFormat="1" applyFont="1" applyFill="1" applyBorder="1" applyAlignment="1">
      <alignment horizontal="left" vertical="top"/>
    </xf>
    <xf numFmtId="4" fontId="14" fillId="4" borderId="1" xfId="0" applyNumberFormat="1" applyFont="1" applyFill="1" applyBorder="1" applyAlignment="1">
      <alignment horizontal="left" vertical="top"/>
    </xf>
    <xf numFmtId="0" fontId="19" fillId="0" borderId="0" xfId="0" applyNumberFormat="1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left" vertical="top"/>
    </xf>
    <xf numFmtId="4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Border="1" applyAlignment="1">
      <alignment horizontal="left" vertical="top"/>
    </xf>
    <xf numFmtId="1" fontId="20" fillId="0" borderId="0" xfId="0" applyNumberFormat="1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4" fontId="14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4" fillId="0" borderId="0" xfId="0" applyNumberFormat="1" applyFont="1" applyFill="1" applyBorder="1" applyAlignment="1">
      <alignment horizontal="left" vertical="top"/>
    </xf>
    <xf numFmtId="4" fontId="24" fillId="0" borderId="0" xfId="0" applyNumberFormat="1" applyFont="1" applyFill="1" applyBorder="1" applyAlignment="1">
      <alignment horizontal="left" vertical="top"/>
    </xf>
    <xf numFmtId="164" fontId="19" fillId="0" borderId="0" xfId="1" applyFont="1" applyFill="1" applyBorder="1" applyAlignment="1">
      <alignment horizontal="left" vertical="top"/>
    </xf>
    <xf numFmtId="164" fontId="26" fillId="0" borderId="0" xfId="1" applyFont="1" applyFill="1" applyBorder="1" applyAlignment="1">
      <alignment horizontal="left" vertical="top"/>
    </xf>
    <xf numFmtId="164" fontId="27" fillId="0" borderId="0" xfId="1" applyFont="1" applyFill="1" applyBorder="1" applyAlignment="1">
      <alignment horizontal="left" vertical="top"/>
    </xf>
    <xf numFmtId="3" fontId="20" fillId="5" borderId="0" xfId="0" applyNumberFormat="1" applyFont="1" applyFill="1" applyBorder="1" applyAlignment="1">
      <alignment horizontal="left" vertical="top"/>
    </xf>
    <xf numFmtId="166" fontId="22" fillId="5" borderId="0" xfId="0" applyNumberFormat="1" applyFont="1" applyFill="1" applyBorder="1" applyAlignment="1">
      <alignment horizontal="left" vertical="top"/>
    </xf>
  </cellXfs>
  <cellStyles count="2">
    <cellStyle name="Normal" xfId="0" builtinId="0"/>
    <cellStyle name="ParaBirimi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tabSelected="1" zoomScale="60" zoomScaleNormal="60" workbookViewId="0">
      <selection activeCell="P17" sqref="P17"/>
    </sheetView>
  </sheetViews>
  <sheetFormatPr defaultColWidth="9.140625" defaultRowHeight="12.75" x14ac:dyDescent="0.2"/>
  <cols>
    <col min="1" max="1" width="5.7109375" style="1" customWidth="1"/>
    <col min="2" max="2" width="25.42578125" style="1" customWidth="1"/>
    <col min="3" max="3" width="21.28515625" style="27" customWidth="1"/>
    <col min="4" max="4" width="1.85546875" style="28" hidden="1" customWidth="1"/>
    <col min="5" max="6" width="21.140625" style="1" customWidth="1"/>
    <col min="7" max="7" width="10.7109375" style="1" customWidth="1"/>
    <col min="8" max="8" width="1.140625" style="1" hidden="1" customWidth="1"/>
    <col min="9" max="9" width="1.85546875" style="1" hidden="1" customWidth="1"/>
    <col min="10" max="10" width="18" style="1" customWidth="1"/>
    <col min="11" max="11" width="1.140625" style="1" hidden="1" customWidth="1"/>
    <col min="12" max="12" width="13.42578125" style="1" customWidth="1"/>
    <col min="13" max="13" width="0.5703125" style="1" customWidth="1"/>
    <col min="14" max="14" width="17.28515625" style="1" customWidth="1"/>
    <col min="15" max="15" width="1.5703125" style="1" hidden="1" customWidth="1"/>
    <col min="16" max="16" width="16.42578125" style="1" customWidth="1"/>
    <col min="17" max="17" width="20.42578125" style="1" bestFit="1" customWidth="1"/>
    <col min="18" max="18" width="16.28515625" style="1" bestFit="1" customWidth="1"/>
    <col min="19" max="19" width="1.85546875" style="1" hidden="1" customWidth="1"/>
    <col min="20" max="21" width="12.5703125" style="1" customWidth="1"/>
    <col min="22" max="22" width="13.7109375" style="1" customWidth="1"/>
    <col min="23" max="23" width="18" style="1" bestFit="1" customWidth="1"/>
    <col min="24" max="24" width="0.28515625" style="1" customWidth="1"/>
    <col min="25" max="25" width="1.85546875" style="1" hidden="1" customWidth="1"/>
    <col min="26" max="26" width="18" style="1" customWidth="1"/>
    <col min="27" max="27" width="21.5703125" style="1" customWidth="1"/>
    <col min="28" max="16384" width="9.140625" style="1"/>
  </cols>
  <sheetData>
    <row r="1" spans="1:27" ht="39" customHeight="1" x14ac:dyDescent="0.2">
      <c r="A1" s="3" t="s">
        <v>18</v>
      </c>
      <c r="B1" s="4" t="s">
        <v>19</v>
      </c>
      <c r="C1" s="5" t="s">
        <v>14</v>
      </c>
      <c r="D1" s="6" t="s">
        <v>1</v>
      </c>
      <c r="E1" s="3" t="s">
        <v>2</v>
      </c>
      <c r="F1" s="3" t="s">
        <v>20</v>
      </c>
      <c r="G1" s="3" t="s">
        <v>21</v>
      </c>
      <c r="H1" s="3"/>
      <c r="I1" s="3"/>
      <c r="J1" s="3" t="s">
        <v>22</v>
      </c>
      <c r="K1" s="4"/>
      <c r="L1" s="3" t="s">
        <v>11</v>
      </c>
      <c r="M1" s="4"/>
      <c r="N1" s="3" t="s">
        <v>23</v>
      </c>
      <c r="O1" s="3"/>
      <c r="P1" s="3" t="s">
        <v>24</v>
      </c>
      <c r="Q1" s="3" t="s">
        <v>25</v>
      </c>
      <c r="R1" s="3" t="s">
        <v>26</v>
      </c>
      <c r="S1" s="4"/>
      <c r="T1" s="4" t="s">
        <v>27</v>
      </c>
      <c r="U1" s="35" t="s">
        <v>28</v>
      </c>
      <c r="V1" s="3" t="s">
        <v>30</v>
      </c>
      <c r="W1" s="3" t="s">
        <v>31</v>
      </c>
      <c r="X1" s="3" t="s">
        <v>15</v>
      </c>
      <c r="Y1" s="3"/>
      <c r="Z1" s="3" t="s">
        <v>32</v>
      </c>
      <c r="AA1" s="3" t="s">
        <v>33</v>
      </c>
    </row>
    <row r="2" spans="1:27" ht="20.100000000000001" customHeight="1" x14ac:dyDescent="0.2">
      <c r="A2" s="7"/>
      <c r="B2" s="8"/>
      <c r="C2" s="9"/>
      <c r="D2" s="10"/>
      <c r="E2" s="8"/>
      <c r="F2" s="8"/>
      <c r="G2" s="8"/>
      <c r="H2" s="8"/>
      <c r="I2" s="8"/>
      <c r="J2" s="8"/>
      <c r="K2" s="8"/>
      <c r="L2" s="8"/>
      <c r="M2" s="8"/>
      <c r="N2" s="8" t="s">
        <v>0</v>
      </c>
      <c r="O2" s="8"/>
      <c r="P2" s="8" t="s">
        <v>0</v>
      </c>
      <c r="Q2" s="8"/>
      <c r="R2" s="8"/>
      <c r="S2" s="8"/>
      <c r="T2" s="8"/>
      <c r="U2" s="36"/>
      <c r="V2" s="8"/>
      <c r="W2" s="8"/>
      <c r="X2" s="8"/>
      <c r="Y2" s="8"/>
      <c r="Z2" s="8"/>
      <c r="AA2" s="8"/>
    </row>
    <row r="3" spans="1:27" s="20" customFormat="1" ht="27" customHeight="1" x14ac:dyDescent="0.2">
      <c r="A3" s="11"/>
      <c r="B3" s="11"/>
      <c r="C3" s="12"/>
      <c r="D3" s="13"/>
      <c r="E3" s="14"/>
      <c r="F3" s="16">
        <v>7150</v>
      </c>
      <c r="G3" s="15">
        <v>30</v>
      </c>
      <c r="H3" s="15"/>
      <c r="I3" s="15"/>
      <c r="J3" s="16">
        <f>(F3/30)*G3</f>
        <v>7150</v>
      </c>
      <c r="K3" s="17"/>
      <c r="L3" s="17">
        <v>0</v>
      </c>
      <c r="M3" s="17"/>
      <c r="N3" s="17">
        <f t="shared" ref="N3:N8" si="0">SUM(J3*7.5/100)</f>
        <v>536.25</v>
      </c>
      <c r="O3" s="17"/>
      <c r="P3" s="18"/>
      <c r="Q3" s="17">
        <f t="shared" ref="Q3:Q8" si="1">J3-(L3+N3)</f>
        <v>6613.75</v>
      </c>
      <c r="R3" s="19">
        <f>(Q3*15)/100</f>
        <v>992.06</v>
      </c>
      <c r="S3" s="17"/>
      <c r="T3" s="17">
        <v>638.01</v>
      </c>
      <c r="U3" s="37">
        <f>R3-T3</f>
        <v>354.05</v>
      </c>
      <c r="V3" s="19">
        <f>(J3-C18)*0.00759</f>
        <v>16.29</v>
      </c>
      <c r="W3" s="17">
        <f>(N3+U3+V3)</f>
        <v>906.59</v>
      </c>
      <c r="X3" s="17">
        <f t="shared" ref="X3" si="2">(J3-W3)</f>
        <v>6243.41</v>
      </c>
      <c r="Y3" s="19">
        <v>0</v>
      </c>
      <c r="Z3" s="19">
        <f t="shared" ref="Z3:Z8" si="3">X3+Y3</f>
        <v>6243.41</v>
      </c>
      <c r="AA3" s="15"/>
    </row>
    <row r="4" spans="1:27" s="20" customFormat="1" ht="27" customHeight="1" x14ac:dyDescent="0.2">
      <c r="A4" s="11"/>
      <c r="B4" s="11"/>
      <c r="C4" s="12"/>
      <c r="D4" s="13"/>
      <c r="E4" s="14"/>
      <c r="F4" s="16">
        <v>5004</v>
      </c>
      <c r="G4" s="15">
        <v>30</v>
      </c>
      <c r="H4" s="15"/>
      <c r="I4" s="15"/>
      <c r="J4" s="16">
        <f t="shared" ref="J4:J8" si="4">(F4/30)*G4</f>
        <v>5004</v>
      </c>
      <c r="K4" s="17"/>
      <c r="L4" s="17">
        <v>0</v>
      </c>
      <c r="M4" s="17"/>
      <c r="N4" s="17">
        <f t="shared" si="0"/>
        <v>375.3</v>
      </c>
      <c r="O4" s="17"/>
      <c r="P4" s="18"/>
      <c r="Q4" s="17">
        <f t="shared" si="1"/>
        <v>4628.7</v>
      </c>
      <c r="R4" s="19">
        <f t="shared" ref="R4:R8" si="5">(Q4*15)/100</f>
        <v>694.31</v>
      </c>
      <c r="S4" s="17"/>
      <c r="T4" s="17">
        <v>638.01</v>
      </c>
      <c r="U4" s="37">
        <f t="shared" ref="U4:U8" si="6">R4-T4</f>
        <v>56.3</v>
      </c>
      <c r="V4" s="19">
        <f>(J4-C18)*0.00759</f>
        <v>0</v>
      </c>
      <c r="W4" s="17">
        <f t="shared" ref="W4:W8" si="7">(N4+U4+V4)</f>
        <v>431.6</v>
      </c>
      <c r="X4" s="17">
        <f t="shared" ref="X4" si="8">(J4-W4)</f>
        <v>4572.3999999999996</v>
      </c>
      <c r="Y4" s="19">
        <v>0</v>
      </c>
      <c r="Z4" s="19">
        <f t="shared" si="3"/>
        <v>4572.3999999999996</v>
      </c>
      <c r="AA4" s="15"/>
    </row>
    <row r="5" spans="1:27" s="20" customFormat="1" ht="27" customHeight="1" x14ac:dyDescent="0.2">
      <c r="A5" s="11"/>
      <c r="B5" s="11"/>
      <c r="C5" s="12"/>
      <c r="D5" s="13"/>
      <c r="E5" s="14"/>
      <c r="F5" s="16">
        <v>5004</v>
      </c>
      <c r="G5" s="15">
        <v>30</v>
      </c>
      <c r="H5" s="15"/>
      <c r="I5" s="15"/>
      <c r="J5" s="16">
        <f t="shared" si="4"/>
        <v>5004</v>
      </c>
      <c r="K5" s="17"/>
      <c r="L5" s="17">
        <v>0</v>
      </c>
      <c r="M5" s="17"/>
      <c r="N5" s="17">
        <f t="shared" si="0"/>
        <v>375.3</v>
      </c>
      <c r="O5" s="17"/>
      <c r="P5" s="18"/>
      <c r="Q5" s="17">
        <f t="shared" si="1"/>
        <v>4628.7</v>
      </c>
      <c r="R5" s="19">
        <f t="shared" si="5"/>
        <v>694.31</v>
      </c>
      <c r="S5" s="17"/>
      <c r="T5" s="17">
        <v>638.01</v>
      </c>
      <c r="U5" s="37">
        <f t="shared" si="6"/>
        <v>56.3</v>
      </c>
      <c r="V5" s="19">
        <f>(J5-C18)*0.00759</f>
        <v>0</v>
      </c>
      <c r="W5" s="17">
        <f t="shared" si="7"/>
        <v>431.6</v>
      </c>
      <c r="X5" s="17">
        <f t="shared" ref="X5" si="9">(J5-W5)</f>
        <v>4572.3999999999996</v>
      </c>
      <c r="Y5" s="19">
        <v>0</v>
      </c>
      <c r="Z5" s="19">
        <f t="shared" si="3"/>
        <v>4572.3999999999996</v>
      </c>
      <c r="AA5" s="15"/>
    </row>
    <row r="6" spans="1:27" s="20" customFormat="1" ht="27" customHeight="1" x14ac:dyDescent="0.2">
      <c r="A6" s="11"/>
      <c r="B6" s="11"/>
      <c r="C6" s="12"/>
      <c r="D6" s="13"/>
      <c r="E6" s="14"/>
      <c r="F6" s="16">
        <v>5004</v>
      </c>
      <c r="G6" s="15">
        <v>30</v>
      </c>
      <c r="H6" s="15"/>
      <c r="I6" s="15"/>
      <c r="J6" s="16">
        <f t="shared" si="4"/>
        <v>5004</v>
      </c>
      <c r="K6" s="17"/>
      <c r="L6" s="17">
        <v>0</v>
      </c>
      <c r="M6" s="17"/>
      <c r="N6" s="17">
        <f t="shared" si="0"/>
        <v>375.3</v>
      </c>
      <c r="O6" s="17"/>
      <c r="P6" s="18"/>
      <c r="Q6" s="17">
        <f t="shared" si="1"/>
        <v>4628.7</v>
      </c>
      <c r="R6" s="19">
        <f t="shared" si="5"/>
        <v>694.31</v>
      </c>
      <c r="S6" s="17"/>
      <c r="T6" s="17">
        <v>638.01</v>
      </c>
      <c r="U6" s="37">
        <f t="shared" si="6"/>
        <v>56.3</v>
      </c>
      <c r="V6" s="19">
        <f>(J6-C18)*0.00759</f>
        <v>0</v>
      </c>
      <c r="W6" s="17">
        <f t="shared" si="7"/>
        <v>431.6</v>
      </c>
      <c r="X6" s="17">
        <f t="shared" ref="X6:X7" si="10">(J6-W6)</f>
        <v>4572.3999999999996</v>
      </c>
      <c r="Y6" s="19">
        <v>0</v>
      </c>
      <c r="Z6" s="19">
        <f t="shared" si="3"/>
        <v>4572.3999999999996</v>
      </c>
      <c r="AA6" s="15"/>
    </row>
    <row r="7" spans="1:27" s="20" customFormat="1" ht="27" customHeight="1" x14ac:dyDescent="0.2">
      <c r="A7" s="11"/>
      <c r="B7" s="11"/>
      <c r="C7" s="21"/>
      <c r="D7" s="21"/>
      <c r="E7" s="14"/>
      <c r="F7" s="16">
        <v>5004</v>
      </c>
      <c r="G7" s="15">
        <v>30</v>
      </c>
      <c r="H7" s="15"/>
      <c r="I7" s="15"/>
      <c r="J7" s="16">
        <f t="shared" si="4"/>
        <v>5004</v>
      </c>
      <c r="K7" s="17"/>
      <c r="L7" s="17">
        <v>0</v>
      </c>
      <c r="M7" s="17"/>
      <c r="N7" s="17">
        <f t="shared" si="0"/>
        <v>375.3</v>
      </c>
      <c r="O7" s="17"/>
      <c r="P7" s="18"/>
      <c r="Q7" s="17">
        <f t="shared" si="1"/>
        <v>4628.7</v>
      </c>
      <c r="R7" s="19">
        <f t="shared" si="5"/>
        <v>694.31</v>
      </c>
      <c r="S7" s="17"/>
      <c r="T7" s="17">
        <v>638.01</v>
      </c>
      <c r="U7" s="37">
        <f t="shared" si="6"/>
        <v>56.3</v>
      </c>
      <c r="V7" s="19">
        <f>(J7-C18)*0.00759</f>
        <v>0</v>
      </c>
      <c r="W7" s="17">
        <f t="shared" si="7"/>
        <v>431.6</v>
      </c>
      <c r="X7" s="17">
        <f t="shared" si="10"/>
        <v>4572.3999999999996</v>
      </c>
      <c r="Y7" s="19">
        <v>0</v>
      </c>
      <c r="Z7" s="19">
        <f t="shared" si="3"/>
        <v>4572.3999999999996</v>
      </c>
      <c r="AA7" s="15"/>
    </row>
    <row r="8" spans="1:27" s="20" customFormat="1" ht="27" customHeight="1" x14ac:dyDescent="0.2">
      <c r="A8" s="11"/>
      <c r="B8" s="11"/>
      <c r="C8" s="21"/>
      <c r="D8" s="21"/>
      <c r="E8" s="14"/>
      <c r="F8" s="16">
        <v>5004</v>
      </c>
      <c r="G8" s="15">
        <v>30</v>
      </c>
      <c r="H8" s="15"/>
      <c r="I8" s="15"/>
      <c r="J8" s="16">
        <f t="shared" si="4"/>
        <v>5004</v>
      </c>
      <c r="K8" s="17"/>
      <c r="L8" s="17">
        <v>0</v>
      </c>
      <c r="M8" s="17"/>
      <c r="N8" s="17">
        <f t="shared" si="0"/>
        <v>375.3</v>
      </c>
      <c r="O8" s="17"/>
      <c r="P8" s="18"/>
      <c r="Q8" s="17">
        <f t="shared" si="1"/>
        <v>4628.7</v>
      </c>
      <c r="R8" s="19">
        <f t="shared" si="5"/>
        <v>694.31</v>
      </c>
      <c r="S8" s="17"/>
      <c r="T8" s="17">
        <v>638.01</v>
      </c>
      <c r="U8" s="37">
        <f t="shared" si="6"/>
        <v>56.3</v>
      </c>
      <c r="V8" s="19">
        <f>(J8-C18)*0.00759</f>
        <v>0</v>
      </c>
      <c r="W8" s="17">
        <f t="shared" si="7"/>
        <v>431.6</v>
      </c>
      <c r="X8" s="17">
        <f t="shared" ref="X8" si="11">(J8-W8)</f>
        <v>4572.3999999999996</v>
      </c>
      <c r="Y8" s="19">
        <v>0</v>
      </c>
      <c r="Z8" s="19">
        <f t="shared" si="3"/>
        <v>4572.3999999999996</v>
      </c>
      <c r="AA8" s="15"/>
    </row>
    <row r="9" spans="1:27" s="24" customFormat="1" ht="24.95" customHeight="1" x14ac:dyDescent="0.2">
      <c r="A9" s="56"/>
      <c r="B9" s="56"/>
      <c r="C9" s="57"/>
      <c r="D9" s="58"/>
      <c r="E9" s="58"/>
      <c r="F9" s="59">
        <f>SUM(F3:F8)</f>
        <v>32170</v>
      </c>
      <c r="G9" s="58">
        <f>SUM(G3:G8)</f>
        <v>180</v>
      </c>
      <c r="H9" s="60">
        <f t="shared" ref="H9:I9" si="12">SUM(H3:H6)</f>
        <v>0</v>
      </c>
      <c r="I9" s="60">
        <f t="shared" si="12"/>
        <v>0</v>
      </c>
      <c r="J9" s="60">
        <f>SUM(J3:J8)</f>
        <v>32170</v>
      </c>
      <c r="K9" s="60">
        <f t="shared" ref="K9:Z9" si="13">SUM(K3:K8)</f>
        <v>0</v>
      </c>
      <c r="L9" s="60">
        <f t="shared" si="13"/>
        <v>0</v>
      </c>
      <c r="M9" s="60">
        <f t="shared" si="13"/>
        <v>0</v>
      </c>
      <c r="N9" s="60">
        <f t="shared" si="13"/>
        <v>2412.75</v>
      </c>
      <c r="O9" s="60">
        <f t="shared" si="13"/>
        <v>0</v>
      </c>
      <c r="P9" s="60"/>
      <c r="Q9" s="60">
        <f t="shared" si="13"/>
        <v>29757.25</v>
      </c>
      <c r="R9" s="60">
        <f t="shared" si="13"/>
        <v>4463.6099999999997</v>
      </c>
      <c r="S9" s="60">
        <f t="shared" si="13"/>
        <v>0</v>
      </c>
      <c r="T9" s="60"/>
      <c r="U9" s="60">
        <f>SUM(U3:U8)</f>
        <v>635.54999999999995</v>
      </c>
      <c r="V9" s="23">
        <f t="shared" si="13"/>
        <v>16.29</v>
      </c>
      <c r="W9" s="23">
        <f t="shared" si="13"/>
        <v>3064.59</v>
      </c>
      <c r="X9" s="23">
        <f t="shared" si="13"/>
        <v>29105.41</v>
      </c>
      <c r="Y9" s="23">
        <f t="shared" si="13"/>
        <v>0</v>
      </c>
      <c r="Z9" s="23">
        <f t="shared" si="13"/>
        <v>29105.41</v>
      </c>
      <c r="AA9" s="22"/>
    </row>
    <row r="10" spans="1:27" ht="18.75" customHeight="1" x14ac:dyDescent="0.2">
      <c r="A10" s="38"/>
      <c r="B10" s="39"/>
      <c r="C10" s="40"/>
      <c r="D10" s="41"/>
      <c r="E10" s="42"/>
      <c r="F10" s="42"/>
      <c r="G10" s="43"/>
      <c r="H10" s="43"/>
      <c r="I10" s="43"/>
      <c r="J10" s="44"/>
      <c r="K10" s="45"/>
      <c r="L10" s="44"/>
      <c r="M10" s="45"/>
      <c r="N10" s="44"/>
      <c r="O10" s="45"/>
      <c r="P10" s="44"/>
      <c r="Q10" s="44"/>
      <c r="R10" s="44"/>
      <c r="S10" s="45"/>
      <c r="T10" s="45"/>
      <c r="U10" s="45"/>
      <c r="V10" s="25"/>
      <c r="W10" s="25"/>
      <c r="X10" s="25"/>
      <c r="Y10" s="25"/>
      <c r="Z10" s="25"/>
      <c r="AA10" s="26"/>
    </row>
    <row r="11" spans="1:27" ht="16.5" customHeight="1" x14ac:dyDescent="0.2">
      <c r="A11" s="51"/>
      <c r="B11" s="51"/>
      <c r="C11" s="61"/>
      <c r="D11" s="62" t="s">
        <v>0</v>
      </c>
      <c r="E11" s="51" t="s">
        <v>0</v>
      </c>
      <c r="F11" s="51"/>
      <c r="G11" s="52"/>
      <c r="H11" s="52"/>
      <c r="I11" s="52"/>
      <c r="J11" s="46" t="s">
        <v>4</v>
      </c>
      <c r="K11" s="46"/>
      <c r="L11" s="46">
        <f>PRODUCT(J9*1)</f>
        <v>32170</v>
      </c>
      <c r="M11" s="46"/>
      <c r="N11" s="46" t="s">
        <v>5</v>
      </c>
      <c r="O11" s="46"/>
      <c r="P11" s="46">
        <f>PRODUCT(X9*1)</f>
        <v>29105.41</v>
      </c>
      <c r="Q11" s="63"/>
      <c r="R11" s="49"/>
      <c r="S11" s="49"/>
      <c r="T11" s="49"/>
      <c r="U11" s="49"/>
      <c r="V11" s="30"/>
      <c r="W11" s="30"/>
      <c r="X11" s="30"/>
      <c r="Y11" s="30"/>
      <c r="Z11" s="30"/>
    </row>
    <row r="12" spans="1:27" ht="16.5" x14ac:dyDescent="0.2">
      <c r="A12" s="64"/>
      <c r="B12" s="64"/>
      <c r="C12" s="65"/>
      <c r="D12" s="66"/>
      <c r="E12" s="64"/>
      <c r="F12" s="64"/>
      <c r="G12" s="76"/>
      <c r="H12" s="76"/>
      <c r="I12" s="76"/>
      <c r="J12" s="53" t="s">
        <v>7</v>
      </c>
      <c r="K12" s="53"/>
      <c r="L12" s="53">
        <f>PRODUCT(B16*22.5/100)</f>
        <v>7238.25</v>
      </c>
      <c r="M12" s="53"/>
      <c r="N12" s="53" t="s">
        <v>8</v>
      </c>
      <c r="O12" s="53"/>
      <c r="P12" s="53">
        <f>PRODUCT(U9*1)</f>
        <v>635.54999999999995</v>
      </c>
      <c r="Q12" s="63" t="s">
        <v>0</v>
      </c>
      <c r="R12" s="63"/>
      <c r="S12" s="63"/>
      <c r="T12" s="63"/>
      <c r="U12" s="63"/>
      <c r="V12" s="29"/>
      <c r="W12" s="29"/>
      <c r="X12" s="29"/>
      <c r="Y12" s="29"/>
      <c r="Z12" s="29"/>
      <c r="AA12" s="2"/>
    </row>
    <row r="13" spans="1:27" ht="16.5" x14ac:dyDescent="0.2">
      <c r="A13" s="67"/>
      <c r="B13" s="67"/>
      <c r="C13" s="40"/>
      <c r="D13" s="41"/>
      <c r="E13" s="51"/>
      <c r="F13" s="51"/>
      <c r="G13" s="55"/>
      <c r="H13" s="55"/>
      <c r="I13" s="55"/>
      <c r="J13" s="53" t="s">
        <v>12</v>
      </c>
      <c r="K13" s="53"/>
      <c r="L13" s="53">
        <f>PRODUCT(B16*2/100)</f>
        <v>643.4</v>
      </c>
      <c r="M13" s="53"/>
      <c r="N13" s="53" t="s">
        <v>9</v>
      </c>
      <c r="O13" s="53"/>
      <c r="P13" s="53">
        <f>PRODUCT(V9*1)</f>
        <v>16.29</v>
      </c>
      <c r="Q13" s="63"/>
      <c r="R13" s="49"/>
      <c r="S13" s="49"/>
      <c r="T13" s="49"/>
      <c r="U13" s="49"/>
      <c r="V13" s="30"/>
      <c r="W13" s="31" t="s">
        <v>6</v>
      </c>
      <c r="X13" s="30"/>
      <c r="Y13" s="30"/>
      <c r="Z13" s="30"/>
    </row>
    <row r="14" spans="1:27" ht="16.5" x14ac:dyDescent="0.2">
      <c r="A14" s="67"/>
      <c r="B14" s="67"/>
      <c r="C14" s="40"/>
      <c r="D14" s="41"/>
      <c r="E14" s="51" t="s">
        <v>0</v>
      </c>
      <c r="F14" s="51"/>
      <c r="G14" s="55"/>
      <c r="H14" s="55"/>
      <c r="I14" s="55"/>
      <c r="J14" s="53" t="s">
        <v>16</v>
      </c>
      <c r="K14" s="53"/>
      <c r="L14" s="53">
        <v>0</v>
      </c>
      <c r="M14" s="53"/>
      <c r="N14" s="53" t="s">
        <v>10</v>
      </c>
      <c r="O14" s="53"/>
      <c r="P14" s="53">
        <f>SUM(B16*32/100)</f>
        <v>10294.4</v>
      </c>
      <c r="Q14" s="63"/>
      <c r="R14" s="49"/>
      <c r="S14" s="49"/>
      <c r="T14" s="49"/>
      <c r="U14" s="49"/>
      <c r="V14" s="30"/>
      <c r="W14" s="30"/>
      <c r="X14" s="30"/>
      <c r="Y14" s="30"/>
      <c r="Z14" s="30"/>
    </row>
    <row r="15" spans="1:27" ht="16.5" x14ac:dyDescent="0.2">
      <c r="A15" s="67"/>
      <c r="B15" s="67"/>
      <c r="C15" s="40"/>
      <c r="D15" s="41"/>
      <c r="E15" s="51"/>
      <c r="F15" s="51"/>
      <c r="G15" s="55"/>
      <c r="H15" s="55"/>
      <c r="I15" s="55"/>
      <c r="J15" s="53"/>
      <c r="K15" s="53"/>
      <c r="L15" s="53"/>
      <c r="M15" s="53"/>
      <c r="N15" s="53" t="s">
        <v>17</v>
      </c>
      <c r="O15" s="54"/>
      <c r="P15" s="77">
        <v>0</v>
      </c>
      <c r="Q15" s="63"/>
      <c r="R15" s="49"/>
      <c r="S15" s="49"/>
      <c r="T15" s="49"/>
      <c r="U15" s="49"/>
      <c r="V15" s="30"/>
      <c r="W15" s="30"/>
      <c r="X15" s="30"/>
      <c r="Y15" s="30"/>
      <c r="Z15" s="30"/>
    </row>
    <row r="16" spans="1:27" ht="19.5" x14ac:dyDescent="0.2">
      <c r="A16" s="68" t="s">
        <v>13</v>
      </c>
      <c r="B16" s="69">
        <f>J9</f>
        <v>32170</v>
      </c>
      <c r="C16" s="47"/>
      <c r="D16" s="42"/>
      <c r="E16" s="51"/>
      <c r="F16" s="51"/>
      <c r="G16" s="52"/>
      <c r="H16" s="52"/>
      <c r="I16" s="52"/>
      <c r="J16" s="46"/>
      <c r="K16" s="46"/>
      <c r="L16" s="46"/>
      <c r="M16" s="46"/>
      <c r="N16" s="46"/>
      <c r="O16" s="46"/>
      <c r="P16" s="46"/>
      <c r="Q16" s="63"/>
      <c r="R16" s="49"/>
      <c r="S16" s="49"/>
      <c r="T16" s="49"/>
      <c r="U16" s="49"/>
      <c r="V16" s="30"/>
      <c r="W16" s="30"/>
      <c r="X16" s="30"/>
      <c r="Y16" s="30"/>
      <c r="Z16" s="30"/>
    </row>
    <row r="17" spans="1:26" ht="18.75" x14ac:dyDescent="0.2">
      <c r="A17" s="51"/>
      <c r="B17" s="70"/>
      <c r="C17" s="71"/>
      <c r="D17" s="62"/>
      <c r="E17" s="51"/>
      <c r="F17" s="51"/>
      <c r="G17" s="52"/>
      <c r="H17" s="52"/>
      <c r="I17" s="52"/>
      <c r="J17" s="46" t="s">
        <v>3</v>
      </c>
      <c r="K17" s="46"/>
      <c r="L17" s="46">
        <f>SUM(L11:L16)</f>
        <v>40051.65</v>
      </c>
      <c r="M17" s="46"/>
      <c r="N17" s="48"/>
      <c r="O17" s="46"/>
      <c r="P17" s="46">
        <f>SUM(P11:P16)</f>
        <v>40051.65</v>
      </c>
      <c r="Q17" s="63"/>
      <c r="R17" s="49"/>
      <c r="S17" s="49"/>
      <c r="T17" s="49"/>
      <c r="U17" s="49"/>
      <c r="V17" s="30"/>
      <c r="W17" s="30"/>
      <c r="X17" s="30"/>
      <c r="Y17" s="30"/>
      <c r="Z17" s="30"/>
    </row>
    <row r="18" spans="1:26" ht="18.75" x14ac:dyDescent="0.2">
      <c r="A18" s="51"/>
      <c r="B18" s="70" t="s">
        <v>29</v>
      </c>
      <c r="C18" s="72">
        <v>5004</v>
      </c>
      <c r="D18" s="62"/>
      <c r="E18" s="51"/>
      <c r="F18" s="51"/>
      <c r="G18" s="52"/>
      <c r="H18" s="52"/>
      <c r="I18" s="52"/>
      <c r="J18" s="49"/>
      <c r="K18" s="49"/>
      <c r="L18" s="49"/>
      <c r="M18" s="49"/>
      <c r="N18" s="49"/>
      <c r="O18" s="49"/>
      <c r="P18" s="49"/>
      <c r="Q18" s="63"/>
      <c r="R18" s="49"/>
      <c r="S18" s="49"/>
      <c r="T18" s="49"/>
      <c r="U18" s="49"/>
      <c r="V18" s="30"/>
      <c r="W18" s="30"/>
      <c r="X18" s="30"/>
      <c r="Y18" s="30"/>
      <c r="Z18" s="30"/>
    </row>
    <row r="19" spans="1:26" x14ac:dyDescent="0.2">
      <c r="A19" s="51"/>
      <c r="B19" s="51"/>
      <c r="C19" s="61"/>
      <c r="D19" s="62"/>
      <c r="E19" s="51"/>
      <c r="F19" s="51"/>
      <c r="G19" s="52"/>
      <c r="H19" s="52"/>
      <c r="I19" s="52"/>
      <c r="J19" s="50"/>
      <c r="K19" s="51"/>
      <c r="L19" s="51"/>
      <c r="M19" s="51"/>
      <c r="N19" s="51" t="s">
        <v>0</v>
      </c>
      <c r="O19" s="51"/>
      <c r="P19" s="51"/>
      <c r="Q19" s="52"/>
      <c r="R19" s="51"/>
      <c r="S19" s="51"/>
      <c r="T19" s="51"/>
      <c r="U19" s="51"/>
    </row>
    <row r="20" spans="1:26" x14ac:dyDescent="0.2">
      <c r="A20" s="51"/>
      <c r="B20" s="51"/>
      <c r="C20" s="61"/>
      <c r="D20" s="62"/>
      <c r="E20" s="51"/>
      <c r="F20" s="51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1"/>
      <c r="S20" s="51"/>
      <c r="T20" s="51"/>
      <c r="U20" s="51"/>
    </row>
    <row r="21" spans="1:26" x14ac:dyDescent="0.2">
      <c r="A21" s="51"/>
      <c r="B21" s="51"/>
      <c r="C21" s="61"/>
      <c r="D21" s="62"/>
      <c r="E21" s="51"/>
      <c r="F21" s="51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1"/>
      <c r="S21" s="51"/>
      <c r="T21" s="51"/>
      <c r="U21" s="51"/>
    </row>
    <row r="22" spans="1:26" x14ac:dyDescent="0.2">
      <c r="A22" s="51"/>
      <c r="B22" s="51"/>
      <c r="C22" s="61"/>
      <c r="D22" s="62"/>
      <c r="E22" s="51"/>
      <c r="F22" s="51"/>
      <c r="G22" s="73"/>
      <c r="H22" s="73"/>
      <c r="I22" s="73"/>
      <c r="J22" s="73"/>
      <c r="K22" s="73"/>
      <c r="L22" s="73"/>
      <c r="M22" s="73"/>
      <c r="N22" s="73"/>
      <c r="O22" s="73"/>
      <c r="P22" s="73" t="s">
        <v>0</v>
      </c>
      <c r="Q22" s="73"/>
      <c r="R22" s="51"/>
      <c r="S22" s="51"/>
      <c r="T22" s="51"/>
      <c r="U22" s="51"/>
    </row>
    <row r="23" spans="1:26" x14ac:dyDescent="0.2">
      <c r="A23" s="51"/>
      <c r="B23" s="51"/>
      <c r="C23" s="61"/>
      <c r="D23" s="62"/>
      <c r="E23" s="51"/>
      <c r="F23" s="51"/>
      <c r="G23" s="73"/>
      <c r="H23" s="73"/>
      <c r="I23" s="73"/>
      <c r="J23" s="74"/>
      <c r="K23" s="74"/>
      <c r="L23" s="74"/>
      <c r="M23" s="73"/>
      <c r="N23" s="74"/>
      <c r="O23" s="73"/>
      <c r="P23" s="73"/>
      <c r="Q23" s="73"/>
      <c r="R23" s="51"/>
      <c r="S23" s="51"/>
      <c r="T23" s="51"/>
      <c r="U23" s="51"/>
    </row>
    <row r="24" spans="1:26" x14ac:dyDescent="0.2">
      <c r="A24" s="51"/>
      <c r="B24" s="51"/>
      <c r="C24" s="61"/>
      <c r="D24" s="62"/>
      <c r="E24" s="51"/>
      <c r="F24" s="5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51"/>
      <c r="S24" s="51"/>
      <c r="T24" s="51"/>
      <c r="U24" s="51"/>
    </row>
    <row r="25" spans="1:26" x14ac:dyDescent="0.2">
      <c r="A25" s="51"/>
      <c r="B25" s="51"/>
      <c r="C25" s="61"/>
      <c r="D25" s="62"/>
      <c r="E25" s="51"/>
      <c r="F25" s="5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51"/>
      <c r="S25" s="51"/>
      <c r="T25" s="51"/>
      <c r="U25" s="51"/>
    </row>
    <row r="26" spans="1:26" x14ac:dyDescent="0.2">
      <c r="A26" s="51"/>
      <c r="B26" s="51"/>
      <c r="C26" s="61"/>
      <c r="D26" s="62"/>
      <c r="E26" s="51"/>
      <c r="F26" s="5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51"/>
      <c r="S26" s="51"/>
      <c r="T26" s="51"/>
      <c r="U26" s="51"/>
    </row>
    <row r="27" spans="1:26" x14ac:dyDescent="0.2">
      <c r="A27" s="51"/>
      <c r="B27" s="51"/>
      <c r="C27" s="61"/>
      <c r="D27" s="62"/>
      <c r="E27" s="51"/>
      <c r="F27" s="5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51"/>
      <c r="S27" s="51"/>
      <c r="T27" s="51"/>
      <c r="U27" s="51"/>
    </row>
    <row r="28" spans="1:26" ht="14.25" x14ac:dyDescent="0.2">
      <c r="A28" s="51"/>
      <c r="B28" s="51"/>
      <c r="C28" s="61"/>
      <c r="D28" s="62"/>
      <c r="E28" s="51"/>
      <c r="F28" s="51"/>
      <c r="G28" s="73"/>
      <c r="H28" s="73"/>
      <c r="I28" s="73"/>
      <c r="J28" s="73"/>
      <c r="K28" s="73"/>
      <c r="L28" s="73"/>
      <c r="M28" s="73"/>
      <c r="N28" s="75"/>
      <c r="O28" s="75"/>
      <c r="P28" s="75"/>
      <c r="Q28" s="75"/>
      <c r="R28" s="51"/>
      <c r="S28" s="51"/>
      <c r="T28" s="51"/>
      <c r="U28" s="51"/>
    </row>
    <row r="29" spans="1:26" ht="14.25" x14ac:dyDescent="0.2">
      <c r="A29" s="51"/>
      <c r="B29" s="51"/>
      <c r="C29" s="61"/>
      <c r="D29" s="62"/>
      <c r="E29" s="51"/>
      <c r="F29" s="51"/>
      <c r="G29" s="73"/>
      <c r="H29" s="73"/>
      <c r="I29" s="73"/>
      <c r="J29" s="73"/>
      <c r="K29" s="73"/>
      <c r="L29" s="73"/>
      <c r="M29" s="73"/>
      <c r="N29" s="75"/>
      <c r="O29" s="75"/>
      <c r="P29" s="75"/>
      <c r="Q29" s="75"/>
      <c r="R29" s="51"/>
      <c r="S29" s="51"/>
      <c r="T29" s="51"/>
      <c r="U29" s="51"/>
    </row>
    <row r="30" spans="1:26" ht="14.25" x14ac:dyDescent="0.2">
      <c r="A30" s="51"/>
      <c r="B30" s="51"/>
      <c r="C30" s="61"/>
      <c r="D30" s="62"/>
      <c r="E30" s="51"/>
      <c r="F30" s="51"/>
      <c r="G30" s="73"/>
      <c r="H30" s="73"/>
      <c r="I30" s="73"/>
      <c r="J30" s="73"/>
      <c r="K30" s="73"/>
      <c r="L30" s="73"/>
      <c r="M30" s="73"/>
      <c r="N30" s="75"/>
      <c r="O30" s="75"/>
      <c r="P30" s="75"/>
      <c r="Q30" s="75"/>
      <c r="R30" s="51"/>
      <c r="S30" s="51"/>
      <c r="T30" s="51"/>
      <c r="U30" s="51"/>
    </row>
    <row r="31" spans="1:26" ht="14.25" x14ac:dyDescent="0.2">
      <c r="A31" s="51"/>
      <c r="B31" s="51"/>
      <c r="C31" s="61"/>
      <c r="D31" s="62"/>
      <c r="E31" s="51"/>
      <c r="F31" s="51"/>
      <c r="G31" s="73"/>
      <c r="H31" s="73"/>
      <c r="I31" s="73"/>
      <c r="J31" s="73"/>
      <c r="K31" s="73"/>
      <c r="L31" s="73"/>
      <c r="M31" s="73"/>
      <c r="N31" s="75"/>
      <c r="O31" s="75"/>
      <c r="P31" s="75"/>
      <c r="Q31" s="75"/>
      <c r="R31" s="51"/>
      <c r="S31" s="51"/>
      <c r="T31" s="51"/>
      <c r="U31" s="51"/>
    </row>
    <row r="32" spans="1:26" ht="14.25" x14ac:dyDescent="0.2">
      <c r="A32" s="51"/>
      <c r="B32" s="51"/>
      <c r="C32" s="61"/>
      <c r="D32" s="62"/>
      <c r="E32" s="51"/>
      <c r="F32" s="51"/>
      <c r="G32" s="73"/>
      <c r="H32" s="73"/>
      <c r="I32" s="73"/>
      <c r="J32" s="73"/>
      <c r="K32" s="73"/>
      <c r="L32" s="73"/>
      <c r="M32" s="73"/>
      <c r="N32" s="75"/>
      <c r="O32" s="75"/>
      <c r="P32" s="75"/>
      <c r="Q32" s="75"/>
      <c r="R32" s="51"/>
      <c r="S32" s="51"/>
      <c r="T32" s="51"/>
      <c r="U32" s="51"/>
    </row>
    <row r="33" spans="1:21" ht="14.25" x14ac:dyDescent="0.2">
      <c r="A33" s="51"/>
      <c r="B33" s="51"/>
      <c r="C33" s="61"/>
      <c r="D33" s="62"/>
      <c r="E33" s="51"/>
      <c r="F33" s="51"/>
      <c r="G33" s="73"/>
      <c r="H33" s="73"/>
      <c r="I33" s="73"/>
      <c r="J33" s="73"/>
      <c r="K33" s="73"/>
      <c r="L33" s="73"/>
      <c r="M33" s="73"/>
      <c r="N33" s="75"/>
      <c r="O33" s="75"/>
      <c r="P33" s="75"/>
      <c r="Q33" s="75"/>
      <c r="R33" s="51"/>
      <c r="S33" s="51"/>
      <c r="T33" s="51"/>
      <c r="U33" s="51"/>
    </row>
    <row r="34" spans="1:21" ht="14.25" x14ac:dyDescent="0.2">
      <c r="A34" s="51"/>
      <c r="B34" s="51"/>
      <c r="C34" s="61"/>
      <c r="D34" s="62"/>
      <c r="E34" s="51"/>
      <c r="F34" s="51"/>
      <c r="G34" s="73"/>
      <c r="H34" s="73"/>
      <c r="I34" s="73"/>
      <c r="J34" s="73"/>
      <c r="K34" s="73"/>
      <c r="L34" s="73"/>
      <c r="M34" s="73"/>
      <c r="N34" s="75"/>
      <c r="O34" s="75"/>
      <c r="P34" s="75"/>
      <c r="Q34" s="75"/>
      <c r="R34" s="51"/>
      <c r="S34" s="51"/>
      <c r="T34" s="51"/>
      <c r="U34" s="51"/>
    </row>
    <row r="35" spans="1:21" ht="14.25" x14ac:dyDescent="0.2">
      <c r="A35" s="51"/>
      <c r="B35" s="51"/>
      <c r="C35" s="61"/>
      <c r="D35" s="62"/>
      <c r="E35" s="51"/>
      <c r="F35" s="51"/>
      <c r="G35" s="73"/>
      <c r="H35" s="73"/>
      <c r="I35" s="73"/>
      <c r="J35" s="73"/>
      <c r="K35" s="73"/>
      <c r="L35" s="73"/>
      <c r="M35" s="73"/>
      <c r="N35" s="75"/>
      <c r="O35" s="75"/>
      <c r="P35" s="75"/>
      <c r="Q35" s="75"/>
      <c r="R35" s="51"/>
      <c r="S35" s="51"/>
      <c r="T35" s="51"/>
      <c r="U35" s="51"/>
    </row>
    <row r="36" spans="1:21" ht="14.25" x14ac:dyDescent="0.2">
      <c r="A36" s="51"/>
      <c r="B36" s="51"/>
      <c r="C36" s="61"/>
      <c r="D36" s="62"/>
      <c r="E36" s="51"/>
      <c r="F36" s="51"/>
      <c r="G36" s="73"/>
      <c r="H36" s="73"/>
      <c r="I36" s="73"/>
      <c r="J36" s="73"/>
      <c r="K36" s="73"/>
      <c r="L36" s="73"/>
      <c r="M36" s="73"/>
      <c r="N36" s="75"/>
      <c r="O36" s="75"/>
      <c r="P36" s="75"/>
      <c r="Q36" s="75"/>
      <c r="R36" s="51"/>
      <c r="S36" s="51"/>
      <c r="T36" s="51"/>
      <c r="U36" s="51"/>
    </row>
    <row r="37" spans="1:21" ht="14.25" x14ac:dyDescent="0.2">
      <c r="G37" s="32"/>
      <c r="H37" s="32"/>
      <c r="I37" s="32"/>
      <c r="J37" s="32"/>
      <c r="K37" s="32"/>
      <c r="L37" s="32"/>
      <c r="M37" s="32"/>
      <c r="N37" s="33"/>
      <c r="O37" s="33"/>
      <c r="P37" s="33"/>
      <c r="Q37" s="33"/>
    </row>
    <row r="38" spans="1:21" ht="14.25" x14ac:dyDescent="0.2">
      <c r="G38" s="32"/>
      <c r="H38" s="32"/>
      <c r="I38" s="32"/>
      <c r="J38" s="32"/>
      <c r="K38" s="32"/>
      <c r="L38" s="32"/>
      <c r="M38" s="32"/>
      <c r="N38" s="33"/>
      <c r="O38" s="33"/>
      <c r="P38" s="34"/>
      <c r="Q38" s="34"/>
    </row>
    <row r="43" spans="1:21" x14ac:dyDescent="0.2">
      <c r="P43" s="1" t="s">
        <v>0</v>
      </c>
    </row>
  </sheetData>
  <phoneticPr fontId="0" type="noConversion"/>
  <printOptions horizontalCentered="1" verticalCentered="1"/>
  <pageMargins left="0.25" right="0.23622047244094491" top="0.31496062992125984" bottom="0.31496062992125984" header="0.23622047244094491" footer="0.27559055118110237"/>
  <pageSetup paperSize="9" scale="44" orientation="landscape" r:id="rId1"/>
  <headerFooter alignWithMargins="0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Company>Transtel Mak. San.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Talih Doğru</dc:creator>
  <cp:lastModifiedBy>ETA</cp:lastModifiedBy>
  <cp:lastPrinted>2022-01-03T05:46:01Z</cp:lastPrinted>
  <dcterms:created xsi:type="dcterms:W3CDTF">2000-05-05T07:55:49Z</dcterms:created>
  <dcterms:modified xsi:type="dcterms:W3CDTF">2022-02-02T10:17:51Z</dcterms:modified>
</cp:coreProperties>
</file>